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صنعت وهنر شهباز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M21" i="1" l="1"/>
  <c r="M23" i="1" l="1"/>
  <c r="M11" i="1"/>
  <c r="M18" i="1"/>
  <c r="M9" i="1"/>
  <c r="M6" i="1"/>
</calcChain>
</file>

<file path=xl/sharedStrings.xml><?xml version="1.0" encoding="utf-8"?>
<sst xmlns="http://schemas.openxmlformats.org/spreadsheetml/2006/main" count="65" uniqueCount="34">
  <si>
    <t>A</t>
  </si>
  <si>
    <t>B</t>
  </si>
  <si>
    <t>C</t>
  </si>
  <si>
    <t>D</t>
  </si>
  <si>
    <t>E</t>
  </si>
  <si>
    <t>F</t>
  </si>
  <si>
    <t>G</t>
  </si>
  <si>
    <t>H</t>
  </si>
  <si>
    <t>عرض تسمه باربر</t>
  </si>
  <si>
    <t xml:space="preserve">  طول گريتينگ      (باربر)</t>
  </si>
  <si>
    <t>ضخامت تسمه باربر</t>
  </si>
  <si>
    <t>عرض تسمه رابط</t>
  </si>
  <si>
    <t>ضخامت تسمه رابط</t>
  </si>
  <si>
    <t>I</t>
  </si>
  <si>
    <t xml:space="preserve">ضخامت تسمه فریم </t>
  </si>
  <si>
    <t xml:space="preserve">محاسبات وزن گريتينگ  تسمه در تسمه </t>
  </si>
  <si>
    <t>محاسبات وزن گريتينگ  میلگردی</t>
  </si>
  <si>
    <t xml:space="preserve">وزن گریتینگ بدون گالوانیزه </t>
  </si>
  <si>
    <t xml:space="preserve">وزن گریتینگ  گالوانیزه </t>
  </si>
  <si>
    <t>قطر میلگرد</t>
  </si>
  <si>
    <t>R</t>
  </si>
  <si>
    <t>kg</t>
  </si>
  <si>
    <t>mm</t>
  </si>
  <si>
    <t>عرض گريتينگ      (رابط)</t>
  </si>
  <si>
    <t>طول گريتينگ       (باربر)</t>
  </si>
  <si>
    <t>عرض گريتينگ     (رابط)</t>
  </si>
  <si>
    <t>فاصله باربر ها    (عرض چشمه)</t>
  </si>
  <si>
    <t>فاصله رابط ها    ( طول چشمه )</t>
  </si>
  <si>
    <t>فاصله باربر ها     (عرض چشمه)</t>
  </si>
  <si>
    <t>فاصله رابط ها     ( طول چشمه )</t>
  </si>
  <si>
    <t>شرکت صنعت وهنر شهباز</t>
  </si>
  <si>
    <t xml:space="preserve">اراك بلوار مصطفي خميني ، مجتمع آسمان ، بلوك 2 ، طبقه 3 ، واحد 22 كد پستي 1894-4-38181
</t>
  </si>
  <si>
    <t>https://fibergrating.ir</t>
  </si>
  <si>
    <t>09024306830 &amp;09924401389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</si>
</sst>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Arial"/>
      <family val="2"/>
      <scheme val="minor"/>
    </font>
    <font>
      <sz val="12"/>
      <name val="B Lotus"/>
      <charset val="178"/>
    </font>
    <font>
      <sz val="11"/>
      <color theme="1"/>
      <name val="B Lotus"/>
      <charset val="178"/>
    </font>
    <font>
      <sz val="16"/>
      <name val="B Lotus"/>
      <charset val="178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2"/>
      <name val="Arial"/>
      <family val="2"/>
    </font>
    <font>
      <b/>
      <sz val="10"/>
      <color theme="1"/>
      <name val="B Lotus"/>
      <charset val="178"/>
    </font>
    <font>
      <b/>
      <sz val="14"/>
      <color theme="1"/>
      <name val="B Lotus"/>
      <charset val="178"/>
    </font>
    <font>
      <u/>
      <sz val="11"/>
      <color theme="10"/>
      <name val="Arial"/>
      <family val="2"/>
      <scheme val="minor"/>
    </font>
    <font>
      <b/>
      <sz val="16"/>
      <color theme="1"/>
      <name val="B Lotus"/>
      <charset val="178"/>
    </font>
    <font>
      <u/>
      <sz val="16"/>
      <color theme="10"/>
      <name val="Arial"/>
      <family val="2"/>
      <scheme val="minor"/>
    </font>
    <font>
      <sz val="16"/>
      <color theme="1"/>
      <name val="B Lotus"/>
      <charset val="17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64" fontId="6" fillId="2" borderId="7" xfId="0" applyNumberFormat="1" applyFont="1" applyFill="1" applyBorder="1" applyAlignment="1" applyProtection="1">
      <alignment horizontal="left"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2" fillId="4" borderId="8" xfId="0" applyFont="1" applyFill="1" applyBorder="1" applyAlignment="1">
      <alignment vertical="center"/>
    </xf>
    <xf numFmtId="0" fontId="2" fillId="4" borderId="9" xfId="0" applyFont="1" applyFill="1" applyBorder="1" applyAlignment="1" applyProtection="1">
      <alignment vertical="center"/>
      <protection hidden="1"/>
    </xf>
    <xf numFmtId="0" fontId="2" fillId="4" borderId="5" xfId="0" applyFont="1" applyFill="1" applyBorder="1" applyAlignment="1">
      <alignment vertical="center"/>
    </xf>
    <xf numFmtId="0" fontId="2" fillId="4" borderId="0" xfId="0" applyFont="1" applyFill="1" applyBorder="1" applyAlignment="1" applyProtection="1">
      <alignment vertical="center"/>
      <protection hidden="1"/>
    </xf>
    <xf numFmtId="0" fontId="2" fillId="4" borderId="11" xfId="0" applyFont="1" applyFill="1" applyBorder="1" applyAlignment="1">
      <alignment vertical="center"/>
    </xf>
    <xf numFmtId="0" fontId="2" fillId="4" borderId="12" xfId="0" applyFont="1" applyFill="1" applyBorder="1" applyAlignment="1" applyProtection="1">
      <alignment vertical="center"/>
      <protection hidden="1"/>
    </xf>
    <xf numFmtId="3" fontId="6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</xf>
    <xf numFmtId="164" fontId="6" fillId="2" borderId="6" xfId="0" applyNumberFormat="1" applyFont="1" applyFill="1" applyBorder="1" applyAlignment="1" applyProtection="1">
      <alignment horizontal="right" vertical="center"/>
    </xf>
    <xf numFmtId="0" fontId="2" fillId="4" borderId="8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vertical="center"/>
    </xf>
    <xf numFmtId="0" fontId="2" fillId="4" borderId="15" xfId="0" applyFont="1" applyFill="1" applyBorder="1" applyAlignment="1" applyProtection="1">
      <alignment vertical="center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vertical="center"/>
    </xf>
    <xf numFmtId="0" fontId="2" fillId="4" borderId="10" xfId="0" applyFont="1" applyFill="1" applyBorder="1" applyAlignment="1" applyProtection="1">
      <alignment vertical="center"/>
    </xf>
    <xf numFmtId="0" fontId="2" fillId="4" borderId="5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 wrapText="1"/>
    </xf>
    <xf numFmtId="0" fontId="11" fillId="4" borderId="0" xfId="1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vertical="center"/>
    </xf>
    <xf numFmtId="0" fontId="2" fillId="4" borderId="13" xfId="0" applyFont="1" applyFill="1" applyBorder="1" applyAlignment="1" applyProtection="1">
      <alignment vertical="center"/>
    </xf>
  </cellXfs>
  <cellStyles count="2">
    <cellStyle name="Hyperlink" xfId="1" builtinId="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238126</xdr:colOff>
      <xdr:row>1</xdr:row>
      <xdr:rowOff>363009</xdr:rowOff>
    </xdr:from>
    <xdr:to>
      <xdr:col>5</xdr:col>
      <xdr:colOff>378092</xdr:colOff>
      <xdr:row>9</xdr:row>
      <xdr:rowOff>201084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4583" t="25556" r="41181" b="47757"/>
        <a:stretch>
          <a:fillRect/>
        </a:stretch>
      </xdr:blipFill>
      <xdr:spPr bwMode="auto">
        <a:xfrm>
          <a:off x="830793" y="574676"/>
          <a:ext cx="2933966" cy="1700741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253999</xdr:colOff>
      <xdr:row>15</xdr:row>
      <xdr:rowOff>44450</xdr:rowOff>
    </xdr:from>
    <xdr:to>
      <xdr:col>5</xdr:col>
      <xdr:colOff>539750</xdr:colOff>
      <xdr:row>22</xdr:row>
      <xdr:rowOff>197035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4583" t="55252" r="41181" b="20778"/>
        <a:stretch>
          <a:fillRect/>
        </a:stretch>
      </xdr:blipFill>
      <xdr:spPr bwMode="auto">
        <a:xfrm>
          <a:off x="613832" y="3558117"/>
          <a:ext cx="3079751" cy="1634251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11</xdr:col>
      <xdr:colOff>444500</xdr:colOff>
      <xdr:row>25</xdr:row>
      <xdr:rowOff>63501</xdr:rowOff>
    </xdr:from>
    <xdr:to>
      <xdr:col>13</xdr:col>
      <xdr:colOff>603250</xdr:colOff>
      <xdr:row>29</xdr:row>
      <xdr:rowOff>218281</xdr:rowOff>
    </xdr:to>
    <xdr:pic>
      <xdr:nvPicPr>
        <xdr:cNvPr id="5" name="Picture 4" descr="C:\Users\amir\Documents\My Received Files\IMG-20210410-WA0006.jpg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5736168"/>
          <a:ext cx="2084916" cy="1312332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7</xdr:col>
      <xdr:colOff>60325</xdr:colOff>
      <xdr:row>11</xdr:row>
      <xdr:rowOff>165100</xdr:rowOff>
    </xdr:to>
    <xdr:pic>
      <xdr:nvPicPr>
        <xdr:cNvPr id="3" name="Picture 2" descr="C:\Users\amir\Documents\My Received Files\IMG-20210410-WA0006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1286275" y="723900"/>
          <a:ext cx="1431925" cy="1431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bergrating.i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V32"/>
  <sheetViews>
    <sheetView showGridLines="0" tabSelected="1" zoomScale="85" zoomScaleNormal="85" workbookViewId="0">
      <selection activeCell="K4" sqref="K4"/>
    </sheetView>
  </sheetViews>
  <sheetFormatPr defaultColWidth="9.125" defaultRowHeight="19.5" x14ac:dyDescent="0.2"/>
  <cols>
    <col min="1" max="1" width="4.75" style="2" customWidth="1"/>
    <col min="2" max="5" width="9.125" style="2"/>
    <col min="6" max="6" width="10.625" style="2" customWidth="1"/>
    <col min="7" max="7" width="14.875" style="2" hidden="1" customWidth="1"/>
    <col min="8" max="8" width="3.625" style="2" customWidth="1"/>
    <col min="9" max="9" width="6.125" style="2" customWidth="1"/>
    <col min="10" max="10" width="25" style="2" bestFit="1" customWidth="1"/>
    <col min="11" max="11" width="11.75" style="2" customWidth="1"/>
    <col min="12" max="12" width="9.125" style="2" customWidth="1"/>
    <col min="13" max="14" width="16.125" style="2" bestFit="1" customWidth="1"/>
    <col min="15" max="15" width="3.375" style="2" customWidth="1"/>
    <col min="16" max="16" width="3" style="2" customWidth="1"/>
    <col min="17" max="19" width="0" style="2" hidden="1" customWidth="1"/>
    <col min="20" max="16384" width="9.125" style="2"/>
  </cols>
  <sheetData>
    <row r="1" spans="2:22" ht="17.100000000000001" customHeight="1" thickBot="1" x14ac:dyDescent="0.25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2:22" ht="30" customHeight="1" thickBot="1" x14ac:dyDescent="0.25">
      <c r="B2" s="20"/>
      <c r="C2" s="21"/>
      <c r="D2" s="21"/>
      <c r="E2" s="21"/>
      <c r="F2" s="21"/>
      <c r="G2" s="8"/>
      <c r="H2" s="9"/>
      <c r="I2" s="27" t="s">
        <v>15</v>
      </c>
      <c r="J2" s="28"/>
      <c r="K2" s="28"/>
      <c r="L2" s="28"/>
      <c r="M2" s="28"/>
      <c r="N2" s="29"/>
      <c r="O2" s="6"/>
      <c r="P2" s="7"/>
    </row>
    <row r="3" spans="2:22" ht="17.100000000000001" customHeight="1" x14ac:dyDescent="0.2">
      <c r="B3" s="22"/>
      <c r="C3" s="23"/>
      <c r="D3" s="23"/>
      <c r="E3" s="23"/>
      <c r="F3" s="23"/>
      <c r="G3" s="10"/>
      <c r="H3" s="11"/>
      <c r="I3" s="12"/>
      <c r="J3" s="12"/>
      <c r="K3" s="12"/>
      <c r="L3" s="12"/>
      <c r="M3" s="12"/>
      <c r="N3" s="12"/>
      <c r="O3" s="13"/>
      <c r="P3" s="7"/>
    </row>
    <row r="4" spans="2:22" ht="17.100000000000001" customHeight="1" x14ac:dyDescent="0.2">
      <c r="B4" s="22"/>
      <c r="C4" s="23"/>
      <c r="D4" s="23"/>
      <c r="E4" s="23"/>
      <c r="F4" s="23"/>
      <c r="G4" s="10"/>
      <c r="H4" s="11"/>
      <c r="I4" s="3" t="s">
        <v>0</v>
      </c>
      <c r="J4" s="1" t="s">
        <v>9</v>
      </c>
      <c r="K4" s="26">
        <v>1000</v>
      </c>
      <c r="L4" s="19" t="s">
        <v>22</v>
      </c>
      <c r="M4" s="12"/>
      <c r="N4" s="12"/>
      <c r="O4" s="13"/>
      <c r="P4" s="7"/>
      <c r="V4" s="34"/>
    </row>
    <row r="5" spans="2:22" ht="17.100000000000001" customHeight="1" x14ac:dyDescent="0.2">
      <c r="B5" s="22"/>
      <c r="C5" s="23"/>
      <c r="D5" s="23"/>
      <c r="E5" s="23"/>
      <c r="F5" s="23"/>
      <c r="G5" s="10"/>
      <c r="H5" s="11"/>
      <c r="I5" s="3" t="s">
        <v>1</v>
      </c>
      <c r="J5" s="1" t="s">
        <v>23</v>
      </c>
      <c r="K5" s="26">
        <v>1000</v>
      </c>
      <c r="L5" s="19" t="s">
        <v>22</v>
      </c>
      <c r="M5" s="32" t="s">
        <v>17</v>
      </c>
      <c r="N5" s="33"/>
      <c r="O5" s="13"/>
      <c r="P5" s="7"/>
    </row>
    <row r="6" spans="2:22" ht="17.100000000000001" customHeight="1" x14ac:dyDescent="0.2">
      <c r="B6" s="22"/>
      <c r="C6" s="23"/>
      <c r="D6" s="23"/>
      <c r="E6" s="23"/>
      <c r="F6" s="23"/>
      <c r="G6" s="10"/>
      <c r="H6" s="11"/>
      <c r="I6" s="3" t="s">
        <v>2</v>
      </c>
      <c r="J6" s="1" t="s">
        <v>8</v>
      </c>
      <c r="K6" s="26">
        <v>30</v>
      </c>
      <c r="L6" s="19" t="s">
        <v>22</v>
      </c>
      <c r="M6" s="35">
        <f>IFERROR((K9*K5*K8*(INT(K4/K11)-1)+2*K12*K6*(K4+K5)+K7*K4*K6*(INT(K5/K10)-1))*(7.87/1000000),"لطفا اطلاعات صحیح وارد نمایید")</f>
        <v>34.11645</v>
      </c>
      <c r="N6" s="5" t="s">
        <v>21</v>
      </c>
      <c r="O6" s="13"/>
      <c r="P6" s="7"/>
    </row>
    <row r="7" spans="2:22" ht="17.100000000000001" customHeight="1" x14ac:dyDescent="0.2">
      <c r="B7" s="22"/>
      <c r="C7" s="23"/>
      <c r="D7" s="23"/>
      <c r="E7" s="23"/>
      <c r="F7" s="23"/>
      <c r="G7" s="10"/>
      <c r="H7" s="11"/>
      <c r="I7" s="3" t="s">
        <v>3</v>
      </c>
      <c r="J7" s="1" t="s">
        <v>10</v>
      </c>
      <c r="K7" s="26">
        <v>3</v>
      </c>
      <c r="L7" s="19" t="s">
        <v>22</v>
      </c>
      <c r="M7" s="12"/>
      <c r="N7" s="12"/>
      <c r="O7" s="13"/>
      <c r="P7" s="7"/>
    </row>
    <row r="8" spans="2:22" ht="17.100000000000001" customHeight="1" x14ac:dyDescent="0.2">
      <c r="B8" s="22"/>
      <c r="C8" s="23"/>
      <c r="D8" s="23"/>
      <c r="E8" s="23"/>
      <c r="F8" s="23"/>
      <c r="G8" s="10"/>
      <c r="H8" s="11"/>
      <c r="I8" s="3" t="s">
        <v>4</v>
      </c>
      <c r="J8" s="1" t="s">
        <v>11</v>
      </c>
      <c r="K8" s="26">
        <v>15</v>
      </c>
      <c r="L8" s="19" t="s">
        <v>22</v>
      </c>
      <c r="M8" s="32" t="s">
        <v>18</v>
      </c>
      <c r="N8" s="33"/>
      <c r="O8" s="13"/>
      <c r="P8" s="7"/>
    </row>
    <row r="9" spans="2:22" ht="17.100000000000001" customHeight="1" x14ac:dyDescent="0.2">
      <c r="B9" s="22"/>
      <c r="C9" s="23"/>
      <c r="D9" s="23"/>
      <c r="E9" s="23"/>
      <c r="F9" s="23"/>
      <c r="G9" s="10"/>
      <c r="H9" s="11"/>
      <c r="I9" s="3" t="s">
        <v>5</v>
      </c>
      <c r="J9" s="1" t="s">
        <v>12</v>
      </c>
      <c r="K9" s="26">
        <v>3</v>
      </c>
      <c r="L9" s="19" t="s">
        <v>22</v>
      </c>
      <c r="M9" s="35">
        <f>IFERROR(((K9+0.07)*(K5+0.14)*(K8+0.07)*(INT(K4/K11)-1)+2*(K12+0.07)*(K6+0.07)*(K4+0.14+K5)+(K7+0.07)*(K4+0.14)*(K6+0.07)*(INT(K5/K10)-1))*(7.87/1000000),"لطفا اطلاعات صحیح وارد نمایید")</f>
        <v>34.970414435105468</v>
      </c>
      <c r="N9" s="5" t="s">
        <v>21</v>
      </c>
      <c r="O9" s="13"/>
      <c r="P9" s="7"/>
    </row>
    <row r="10" spans="2:22" ht="17.100000000000001" customHeight="1" x14ac:dyDescent="0.2">
      <c r="B10" s="22"/>
      <c r="C10" s="23"/>
      <c r="D10" s="23"/>
      <c r="E10" s="23"/>
      <c r="F10" s="23"/>
      <c r="G10" s="10"/>
      <c r="H10" s="11"/>
      <c r="I10" s="3" t="s">
        <v>6</v>
      </c>
      <c r="J10" s="1" t="s">
        <v>26</v>
      </c>
      <c r="K10" s="26">
        <v>30</v>
      </c>
      <c r="L10" s="19" t="s">
        <v>22</v>
      </c>
      <c r="M10" s="12"/>
      <c r="N10" s="12"/>
      <c r="O10" s="13"/>
      <c r="P10" s="7"/>
    </row>
    <row r="11" spans="2:22" ht="17.100000000000001" customHeight="1" x14ac:dyDescent="0.2">
      <c r="B11" s="22"/>
      <c r="C11" s="23"/>
      <c r="D11" s="23"/>
      <c r="E11" s="23"/>
      <c r="F11" s="23"/>
      <c r="G11" s="10"/>
      <c r="H11" s="11"/>
      <c r="I11" s="3" t="s">
        <v>7</v>
      </c>
      <c r="J11" s="1" t="s">
        <v>27</v>
      </c>
      <c r="K11" s="26">
        <v>50</v>
      </c>
      <c r="L11" s="19" t="s">
        <v>22</v>
      </c>
      <c r="M11" s="31" t="str">
        <f>IF(OR(K4=0,K5=0,K6=0,K7=0,K8=0,K9=0,K10=0,K11=0,K12=0),"وارد کردن تمامی اطلاعات ضروری است","وزن گرتینگ قبل و بعد از گالوانیزه در بالا محاسبه شده است")</f>
        <v>وزن گرتینگ قبل و بعد از گالوانیزه در بالا محاسبه شده است</v>
      </c>
      <c r="N11" s="31"/>
      <c r="O11" s="13"/>
      <c r="P11" s="7"/>
    </row>
    <row r="12" spans="2:22" ht="17.100000000000001" customHeight="1" x14ac:dyDescent="0.2">
      <c r="B12" s="22"/>
      <c r="C12" s="23"/>
      <c r="D12" s="23"/>
      <c r="E12" s="23"/>
      <c r="F12" s="23"/>
      <c r="G12" s="10"/>
      <c r="H12" s="11"/>
      <c r="I12" s="3" t="s">
        <v>13</v>
      </c>
      <c r="J12" s="1" t="s">
        <v>14</v>
      </c>
      <c r="K12" s="26">
        <v>5</v>
      </c>
      <c r="L12" s="19" t="s">
        <v>22</v>
      </c>
      <c r="M12" s="31"/>
      <c r="N12" s="31"/>
      <c r="O12" s="13"/>
      <c r="P12" s="7"/>
    </row>
    <row r="13" spans="2:22" ht="17.100000000000001" customHeight="1" thickBot="1" x14ac:dyDescent="0.25">
      <c r="B13" s="24"/>
      <c r="C13" s="25"/>
      <c r="D13" s="25"/>
      <c r="E13" s="25"/>
      <c r="F13" s="25"/>
      <c r="G13" s="14"/>
      <c r="H13" s="15"/>
      <c r="I13" s="16"/>
      <c r="J13" s="16"/>
      <c r="K13" s="16"/>
      <c r="L13" s="16"/>
      <c r="M13" s="16"/>
      <c r="N13" s="16"/>
      <c r="O13" s="17"/>
      <c r="P13" s="7"/>
    </row>
    <row r="14" spans="2:22" ht="17.100000000000001" customHeight="1" thickBot="1" x14ac:dyDescent="0.25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2:22" ht="30" customHeight="1" thickBot="1" x14ac:dyDescent="0.25">
      <c r="B15" s="20"/>
      <c r="C15" s="21"/>
      <c r="D15" s="21"/>
      <c r="E15" s="21"/>
      <c r="F15" s="21"/>
      <c r="G15" s="8"/>
      <c r="H15" s="9"/>
      <c r="I15" s="27" t="s">
        <v>16</v>
      </c>
      <c r="J15" s="28"/>
      <c r="K15" s="28"/>
      <c r="L15" s="28"/>
      <c r="M15" s="28"/>
      <c r="N15" s="29"/>
      <c r="O15" s="6"/>
      <c r="P15" s="7"/>
    </row>
    <row r="16" spans="2:22" ht="17.100000000000001" customHeight="1" x14ac:dyDescent="0.2">
      <c r="B16" s="22"/>
      <c r="C16" s="23"/>
      <c r="D16" s="23"/>
      <c r="E16" s="23"/>
      <c r="F16" s="23"/>
      <c r="G16" s="10"/>
      <c r="H16" s="11"/>
      <c r="I16" s="12"/>
      <c r="J16" s="12"/>
      <c r="K16" s="12"/>
      <c r="L16" s="12"/>
      <c r="M16" s="12"/>
      <c r="N16" s="12"/>
      <c r="O16" s="13"/>
      <c r="P16" s="7"/>
    </row>
    <row r="17" spans="2:16" ht="17.100000000000001" customHeight="1" x14ac:dyDescent="0.2">
      <c r="B17" s="22"/>
      <c r="C17" s="23"/>
      <c r="D17" s="23"/>
      <c r="E17" s="23"/>
      <c r="F17" s="23"/>
      <c r="G17" s="10"/>
      <c r="H17" s="11"/>
      <c r="I17" s="3" t="s">
        <v>0</v>
      </c>
      <c r="J17" s="1" t="s">
        <v>24</v>
      </c>
      <c r="K17" s="26">
        <v>1000</v>
      </c>
      <c r="L17" s="19" t="s">
        <v>22</v>
      </c>
      <c r="M17" s="32" t="s">
        <v>17</v>
      </c>
      <c r="N17" s="33"/>
      <c r="O17" s="13"/>
      <c r="P17" s="7"/>
    </row>
    <row r="18" spans="2:16" ht="17.100000000000001" customHeight="1" x14ac:dyDescent="0.2">
      <c r="B18" s="22"/>
      <c r="C18" s="23"/>
      <c r="D18" s="23"/>
      <c r="E18" s="23"/>
      <c r="F18" s="23"/>
      <c r="G18" s="10"/>
      <c r="H18" s="11"/>
      <c r="I18" s="3" t="s">
        <v>1</v>
      </c>
      <c r="J18" s="1" t="s">
        <v>25</v>
      </c>
      <c r="K18" s="26">
        <v>1000</v>
      </c>
      <c r="L18" s="19" t="s">
        <v>22</v>
      </c>
      <c r="M18" s="35">
        <f>IFERROR(((2*K24*K19*(K17+K18)+3.1415*((K21/2)^2)*K18*(INT(K17/K23)-1)+K20*K19*K17*(INT(K18/K22)-1))*7.87)/1000000,"لطفا اطلاعات صحیح وارد نمایید")</f>
        <v>48.060811125000001</v>
      </c>
      <c r="N18" s="5" t="s">
        <v>21</v>
      </c>
      <c r="O18" s="13"/>
      <c r="P18" s="7"/>
    </row>
    <row r="19" spans="2:16" ht="17.100000000000001" customHeight="1" x14ac:dyDescent="0.2">
      <c r="B19" s="22"/>
      <c r="C19" s="23"/>
      <c r="D19" s="23"/>
      <c r="E19" s="23"/>
      <c r="F19" s="23"/>
      <c r="G19" s="10"/>
      <c r="H19" s="11"/>
      <c r="I19" s="3" t="s">
        <v>2</v>
      </c>
      <c r="J19" s="1" t="s">
        <v>8</v>
      </c>
      <c r="K19" s="26">
        <v>50</v>
      </c>
      <c r="L19" s="19" t="s">
        <v>22</v>
      </c>
      <c r="M19" s="12"/>
      <c r="N19" s="12"/>
      <c r="O19" s="13"/>
      <c r="P19" s="7"/>
    </row>
    <row r="20" spans="2:16" ht="17.100000000000001" customHeight="1" x14ac:dyDescent="0.2">
      <c r="B20" s="22"/>
      <c r="C20" s="23"/>
      <c r="D20" s="23"/>
      <c r="E20" s="23"/>
      <c r="F20" s="23"/>
      <c r="G20" s="10"/>
      <c r="H20" s="11"/>
      <c r="I20" s="3" t="s">
        <v>3</v>
      </c>
      <c r="J20" s="1" t="s">
        <v>10</v>
      </c>
      <c r="K20" s="26">
        <v>3</v>
      </c>
      <c r="L20" s="19" t="s">
        <v>22</v>
      </c>
      <c r="M20" s="32" t="s">
        <v>18</v>
      </c>
      <c r="N20" s="33"/>
      <c r="O20" s="13"/>
      <c r="P20" s="7"/>
    </row>
    <row r="21" spans="2:16" ht="17.100000000000001" customHeight="1" x14ac:dyDescent="0.2">
      <c r="B21" s="22"/>
      <c r="C21" s="23"/>
      <c r="D21" s="23"/>
      <c r="E21" s="23"/>
      <c r="F21" s="23"/>
      <c r="G21" s="10"/>
      <c r="H21" s="11"/>
      <c r="I21" s="4" t="s">
        <v>20</v>
      </c>
      <c r="J21" s="1" t="s">
        <v>19</v>
      </c>
      <c r="K21" s="26">
        <v>10</v>
      </c>
      <c r="L21" s="19" t="s">
        <v>22</v>
      </c>
      <c r="M21" s="35">
        <f>IFERROR(((2*(K24+0.07)*(K19+0.07)*(K17+K18+0.14)+3.1415*(((K21/2)+0.14)^2)*(K18+0.07)*(INT(K17/K23)-1)+(K20+0.07)*(K19+0.07)*(K17+0.07)*(INT(K18/K22)-1))*7.87)/1000000,"لطفا اطلاعات صحیح وارد نمایید")</f>
        <v>49.432655303590202</v>
      </c>
      <c r="N21" s="5" t="s">
        <v>21</v>
      </c>
      <c r="O21" s="13"/>
      <c r="P21" s="7"/>
    </row>
    <row r="22" spans="2:16" ht="17.100000000000001" customHeight="1" x14ac:dyDescent="0.2">
      <c r="B22" s="22"/>
      <c r="C22" s="23"/>
      <c r="D22" s="23"/>
      <c r="E22" s="23"/>
      <c r="F22" s="23"/>
      <c r="G22" s="10"/>
      <c r="H22" s="11"/>
      <c r="I22" s="3" t="s">
        <v>4</v>
      </c>
      <c r="J22" s="1" t="s">
        <v>28</v>
      </c>
      <c r="K22" s="26">
        <v>30</v>
      </c>
      <c r="L22" s="19" t="s">
        <v>22</v>
      </c>
      <c r="M22" s="12"/>
      <c r="N22" s="12"/>
      <c r="O22" s="13"/>
      <c r="P22" s="7"/>
    </row>
    <row r="23" spans="2:16" ht="17.100000000000001" customHeight="1" x14ac:dyDescent="0.2">
      <c r="B23" s="22"/>
      <c r="C23" s="23"/>
      <c r="D23" s="23"/>
      <c r="E23" s="23"/>
      <c r="F23" s="23"/>
      <c r="G23" s="10"/>
      <c r="H23" s="11"/>
      <c r="I23" s="3" t="s">
        <v>5</v>
      </c>
      <c r="J23" s="1" t="s">
        <v>29</v>
      </c>
      <c r="K23" s="26">
        <v>100</v>
      </c>
      <c r="L23" s="19" t="s">
        <v>22</v>
      </c>
      <c r="M23" s="30" t="str">
        <f>IF(OR(K17=0,K18=0,K19=0,K20=0,K21=0,K22=0,K23=0,K24=0),"وارد کردن تمامی اطلاعات ضروری است","وزن گرتینگ قبل و بعد از گالوانیزه در بالا محاسبه شده است")</f>
        <v>وزن گرتینگ قبل و بعد از گالوانیزه در بالا محاسبه شده است</v>
      </c>
      <c r="N23" s="30"/>
      <c r="O23" s="13"/>
      <c r="P23" s="7"/>
    </row>
    <row r="24" spans="2:16" ht="17.100000000000001" customHeight="1" x14ac:dyDescent="0.2">
      <c r="B24" s="22"/>
      <c r="C24" s="23"/>
      <c r="D24" s="23"/>
      <c r="E24" s="23"/>
      <c r="F24" s="23"/>
      <c r="G24" s="10"/>
      <c r="H24" s="11"/>
      <c r="I24" s="3" t="s">
        <v>6</v>
      </c>
      <c r="J24" s="1" t="s">
        <v>14</v>
      </c>
      <c r="K24" s="26">
        <v>3</v>
      </c>
      <c r="L24" s="19" t="s">
        <v>22</v>
      </c>
      <c r="M24" s="30"/>
      <c r="N24" s="30"/>
      <c r="O24" s="13"/>
      <c r="P24" s="7"/>
    </row>
    <row r="25" spans="2:16" ht="20.25" thickBot="1" x14ac:dyDescent="0.25">
      <c r="B25" s="24"/>
      <c r="C25" s="25"/>
      <c r="D25" s="25"/>
      <c r="E25" s="25"/>
      <c r="F25" s="25"/>
      <c r="G25" s="14"/>
      <c r="H25" s="15"/>
      <c r="I25" s="16"/>
      <c r="J25" s="16"/>
      <c r="K25" s="16"/>
      <c r="L25" s="16"/>
      <c r="M25" s="18"/>
      <c r="N25" s="18"/>
      <c r="O25" s="17"/>
      <c r="P25" s="7"/>
    </row>
    <row r="26" spans="2:16" x14ac:dyDescent="0.2">
      <c r="B26" s="36"/>
      <c r="C26" s="37"/>
      <c r="D26" s="37"/>
      <c r="E26" s="37"/>
      <c r="F26" s="37"/>
      <c r="G26" s="37"/>
      <c r="H26" s="37"/>
      <c r="I26" s="37"/>
      <c r="J26" s="38"/>
      <c r="K26" s="38"/>
      <c r="L26" s="38"/>
      <c r="M26" s="38"/>
      <c r="N26" s="38"/>
      <c r="O26" s="39"/>
    </row>
    <row r="27" spans="2:16" ht="19.5" customHeight="1" x14ac:dyDescent="0.2">
      <c r="B27" s="40"/>
      <c r="C27" s="41"/>
      <c r="D27" s="41"/>
      <c r="E27" s="41"/>
      <c r="F27" s="41"/>
      <c r="G27" s="41"/>
      <c r="H27" s="41"/>
      <c r="I27" s="41"/>
      <c r="J27" s="42" t="s">
        <v>30</v>
      </c>
      <c r="K27" s="42"/>
      <c r="L27" s="43"/>
      <c r="M27" s="43"/>
      <c r="N27" s="43"/>
      <c r="O27" s="44"/>
    </row>
    <row r="28" spans="2:16" ht="27" customHeight="1" x14ac:dyDescent="0.2">
      <c r="B28" s="45"/>
      <c r="C28" s="46" t="s">
        <v>31</v>
      </c>
      <c r="D28" s="46"/>
      <c r="E28" s="46"/>
      <c r="F28" s="46"/>
      <c r="G28" s="46"/>
      <c r="H28" s="46"/>
      <c r="I28" s="46"/>
      <c r="J28" s="46"/>
      <c r="K28" s="46"/>
      <c r="L28" s="43"/>
      <c r="M28" s="43"/>
      <c r="N28" s="43"/>
      <c r="O28" s="44"/>
    </row>
    <row r="29" spans="2:16" ht="27" x14ac:dyDescent="0.2">
      <c r="B29" s="45"/>
      <c r="C29" s="47" t="s">
        <v>32</v>
      </c>
      <c r="D29" s="48"/>
      <c r="E29" s="48"/>
      <c r="F29" s="48"/>
      <c r="G29" s="48"/>
      <c r="H29" s="48"/>
      <c r="I29" s="48"/>
      <c r="J29" s="48"/>
      <c r="K29" s="48"/>
      <c r="L29" s="43"/>
      <c r="M29" s="43"/>
      <c r="N29" s="43"/>
      <c r="O29" s="44"/>
    </row>
    <row r="30" spans="2:16" ht="29.25" x14ac:dyDescent="0.2">
      <c r="B30" s="45"/>
      <c r="C30" s="49"/>
      <c r="D30" s="49"/>
      <c r="E30" s="50" t="s">
        <v>33</v>
      </c>
      <c r="F30" s="50"/>
      <c r="G30" s="50"/>
      <c r="H30" s="50"/>
      <c r="I30" s="50"/>
      <c r="J30" s="50"/>
      <c r="K30" s="43"/>
      <c r="L30" s="43"/>
      <c r="M30" s="43"/>
      <c r="N30" s="43"/>
      <c r="O30" s="44"/>
    </row>
    <row r="31" spans="2:16" x14ac:dyDescent="0.2">
      <c r="B31" s="45"/>
      <c r="C31" s="49"/>
      <c r="D31" s="49"/>
      <c r="E31" s="49"/>
      <c r="F31" s="49"/>
      <c r="G31" s="49"/>
      <c r="H31" s="49"/>
      <c r="I31" s="49"/>
      <c r="J31" s="43"/>
      <c r="K31" s="43"/>
      <c r="L31" s="43"/>
      <c r="M31" s="43"/>
      <c r="N31" s="43"/>
      <c r="O31" s="44"/>
    </row>
    <row r="32" spans="2:16" ht="16.5" customHeight="1" thickBot="1" x14ac:dyDescent="0.25">
      <c r="B32" s="51"/>
      <c r="C32" s="52"/>
      <c r="D32" s="52"/>
      <c r="E32" s="52"/>
      <c r="F32" s="52"/>
      <c r="G32" s="52"/>
      <c r="H32" s="52"/>
      <c r="I32" s="52"/>
      <c r="J32" s="53"/>
      <c r="K32" s="53"/>
      <c r="L32" s="53"/>
      <c r="M32" s="53"/>
      <c r="N32" s="53"/>
      <c r="O32" s="54"/>
    </row>
  </sheetData>
  <sheetProtection sheet="1" objects="1" scenarios="1"/>
  <mergeCells count="13">
    <mergeCell ref="I2:N2"/>
    <mergeCell ref="I15:N15"/>
    <mergeCell ref="M5:N5"/>
    <mergeCell ref="M23:N24"/>
    <mergeCell ref="M8:N8"/>
    <mergeCell ref="M11:N12"/>
    <mergeCell ref="M20:N20"/>
    <mergeCell ref="M17:N17"/>
    <mergeCell ref="J27:K27"/>
    <mergeCell ref="B27:I27"/>
    <mergeCell ref="C28:K28"/>
    <mergeCell ref="C29:K29"/>
    <mergeCell ref="E30:J30"/>
  </mergeCells>
  <conditionalFormatting sqref="M11:N12 M23:N25">
    <cfRule type="cellIs" dxfId="3" priority="11" operator="equal">
      <formula>"وارد کردن تمامی اطلاعات ضروری است"</formula>
    </cfRule>
    <cfRule type="cellIs" dxfId="2" priority="12" operator="equal">
      <formula>"وزن گرتینگ قبل و بعد از گالوانیزه در بالا محاسبه شده است"</formula>
    </cfRule>
  </conditionalFormatting>
  <conditionalFormatting sqref="K4:K12 K17:K24">
    <cfRule type="cellIs" dxfId="1" priority="5" operator="equal">
      <formula>""""""</formula>
    </cfRule>
    <cfRule type="cellIs" dxfId="0" priority="6" operator="equal">
      <formula>0</formula>
    </cfRule>
  </conditionalFormatting>
  <hyperlinks>
    <hyperlink ref="C29" r:id="rId1"/>
  </hyperlinks>
  <pageMargins left="0.25" right="0.25" top="0.75" bottom="0.75" header="0.3" footer="0.3"/>
  <pageSetup paperSize="9" scale="80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E13" sqref="E13"/>
    </sheetView>
  </sheetViews>
  <sheetFormatPr defaultRowHeight="14.2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صنعت وهنر شهباز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www.Dezh.co</dc:title>
  <dc:subject>محاسبات وزن گرتینگ</dc:subject>
  <dc:creator/>
  <dc:description>اراک -شهرک صنعتی شماره 2 - بلوار تلاش - خیابان 110</dc:description>
  <cp:lastModifiedBy/>
  <dcterms:created xsi:type="dcterms:W3CDTF">2006-09-16T00:00:00Z</dcterms:created>
  <dcterms:modified xsi:type="dcterms:W3CDTF">2021-05-04T22:52:02Z</dcterms:modified>
</cp:coreProperties>
</file>